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hølbryggeriet\Beregning av skyllevann\"/>
    </mc:Choice>
  </mc:AlternateContent>
  <bookViews>
    <workbookView xWindow="0" yWindow="0" windowWidth="17256" windowHeight="7032"/>
  </bookViews>
  <sheets>
    <sheet name="Skyllevannsberegning" sheetId="1" r:id="rId1"/>
  </sheets>
  <calcPr calcId="152511"/>
</workbook>
</file>

<file path=xl/calcChain.xml><?xml version="1.0" encoding="utf-8"?>
<calcChain xmlns="http://schemas.openxmlformats.org/spreadsheetml/2006/main">
  <c r="E11" i="1" l="1"/>
  <c r="E13" i="1" l="1"/>
  <c r="G11" i="1" l="1"/>
  <c r="F14" i="1"/>
  <c r="G27" i="1"/>
  <c r="F29" i="1"/>
  <c r="F26" i="1"/>
  <c r="F23" i="1"/>
  <c r="F20" i="1"/>
  <c r="F9" i="1"/>
  <c r="E29" i="1"/>
  <c r="E26" i="1"/>
  <c r="E24" i="1" s="1"/>
  <c r="G24" i="1" s="1"/>
  <c r="E30" i="1"/>
  <c r="G30" i="1" s="1"/>
  <c r="F13" i="1" l="1"/>
  <c r="F11" i="1"/>
  <c r="G29" i="1"/>
  <c r="G26" i="1"/>
  <c r="J10" i="1"/>
  <c r="E14" i="1" l="1"/>
  <c r="E21" i="1" l="1"/>
  <c r="E17" i="1" s="1"/>
  <c r="G21" i="1" l="1"/>
  <c r="E23" i="1"/>
  <c r="G23" i="1" s="1"/>
  <c r="G17" i="1" l="1"/>
  <c r="E20" i="1"/>
  <c r="G20" i="1" s="1"/>
  <c r="E16" i="1"/>
  <c r="G16" i="1" l="1"/>
  <c r="G14" i="1"/>
</calcChain>
</file>

<file path=xl/sharedStrings.xml><?xml version="1.0" encoding="utf-8"?>
<sst xmlns="http://schemas.openxmlformats.org/spreadsheetml/2006/main" count="44" uniqueCount="35">
  <si>
    <t>Nedenfor er en beregning av nødvendig mengde skyllevann ut fra noen gitte parametre.</t>
  </si>
  <si>
    <t>Dette er for å kompansere for svinn underveis i forhold til en forventet mengde i sluttresultat</t>
  </si>
  <si>
    <t>Parametre</t>
  </si>
  <si>
    <t>Mengde malt (kg)</t>
  </si>
  <si>
    <t>Tap under kjøling (%)</t>
  </si>
  <si>
    <t>Svinn, gjærslam (liter)</t>
  </si>
  <si>
    <t>Beregning av vannmengde/skyllevann</t>
  </si>
  <si>
    <t>Volumet kan fordels mellom ekstra vann under mesking, om det er plass, og skyllevann.</t>
  </si>
  <si>
    <t>Mengde ferdig øl</t>
  </si>
  <si>
    <t>(</t>
  </si>
  <si>
    <t>liter pr kilo malt)</t>
  </si>
  <si>
    <t>Oppstartsmengde, vann (liter)</t>
  </si>
  <si>
    <t>Mengde ved start av nedkjøling</t>
  </si>
  <si>
    <t>Mengde ved start av koking (liter)</t>
  </si>
  <si>
    <t>Mengde ved start av skylling (liter)</t>
  </si>
  <si>
    <t>Svinn i meske-/kokekar (liter)</t>
  </si>
  <si>
    <t>Kommentar</t>
  </si>
  <si>
    <t>Mengde etter endt kjøling (liter)</t>
  </si>
  <si>
    <t>Verdi som settes per oppskrift.</t>
  </si>
  <si>
    <t>Angitt verdi</t>
  </si>
  <si>
    <t>Faktisk verdi</t>
  </si>
  <si>
    <t>Mengde skyllevann (liter)</t>
  </si>
  <si>
    <t>Avvik</t>
  </si>
  <si>
    <t>Forventet mengde tappet til gjæringskar (liter)</t>
  </si>
  <si>
    <t>Tap under mesking (%/time)</t>
  </si>
  <si>
    <t>Tap under koking (%/time)</t>
  </si>
  <si>
    <t>Mesketid (minutter)</t>
  </si>
  <si>
    <t>Koketid (minutter)</t>
  </si>
  <si>
    <t>Utregnet tap/mengde</t>
  </si>
  <si>
    <t>Utregnet verdi.</t>
  </si>
  <si>
    <t>Utregnet/målt verdi.</t>
  </si>
  <si>
    <t>Verdi som settes per oppskrift/målt verdi.</t>
  </si>
  <si>
    <t>Fast verdi som settes for utstyret ditt. Utregnet tap.</t>
  </si>
  <si>
    <t>Fast verdi. Utregnet tap.</t>
  </si>
  <si>
    <t>Verdi som settes per oppskrift. Tap = 0,754 liter pr kg malt.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</si>
</sst>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0" fillId="4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right"/>
    </xf>
    <xf numFmtId="2" fontId="0" fillId="3" borderId="0" xfId="0" applyNumberFormat="1" applyFont="1" applyFill="1" applyBorder="1"/>
    <xf numFmtId="0" fontId="5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5" fillId="3" borderId="0" xfId="0" quotePrefix="1" applyFont="1" applyFill="1" applyBorder="1" applyAlignment="1">
      <alignment horizontal="left"/>
    </xf>
    <xf numFmtId="0" fontId="0" fillId="4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 applyAlignment="1"/>
    <xf numFmtId="0" fontId="0" fillId="3" borderId="6" xfId="0" applyFill="1" applyBorder="1" applyAlignment="1"/>
    <xf numFmtId="0" fontId="0" fillId="3" borderId="6" xfId="0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2" fillId="2" borderId="0" xfId="0" applyFont="1" applyFill="1" applyBorder="1" applyAlignment="1"/>
    <xf numFmtId="0" fontId="0" fillId="2" borderId="0" xfId="0" applyFill="1" applyBorder="1" applyAlignment="1"/>
    <xf numFmtId="4" fontId="0" fillId="3" borderId="0" xfId="0" applyNumberFormat="1" applyFont="1" applyFill="1" applyBorder="1"/>
    <xf numFmtId="0" fontId="4" fillId="4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" fontId="0" fillId="5" borderId="0" xfId="0" applyNumberFormat="1" applyFont="1" applyFill="1" applyBorder="1"/>
    <xf numFmtId="0" fontId="0" fillId="6" borderId="0" xfId="0" applyFont="1" applyFill="1" applyBorder="1"/>
    <xf numFmtId="0" fontId="5" fillId="6" borderId="0" xfId="0" applyFont="1" applyFill="1" applyBorder="1"/>
    <xf numFmtId="4" fontId="7" fillId="3" borderId="0" xfId="0" applyNumberFormat="1" applyFont="1" applyFill="1" applyBorder="1"/>
    <xf numFmtId="0" fontId="6" fillId="3" borderId="0" xfId="0" applyFont="1" applyFill="1" applyBorder="1"/>
    <xf numFmtId="0" fontId="1" fillId="6" borderId="0" xfId="0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4" fontId="0" fillId="4" borderId="1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0" fontId="0" fillId="6" borderId="1" xfId="0" applyFont="1" applyFill="1" applyBorder="1"/>
    <xf numFmtId="0" fontId="0" fillId="3" borderId="0" xfId="0" applyFont="1" applyFill="1" applyBorder="1" applyAlignment="1">
      <alignment horizontal="left"/>
    </xf>
    <xf numFmtId="0" fontId="5" fillId="3" borderId="0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topLeftCell="A8" workbookViewId="0">
      <selection activeCell="D20" sqref="D20"/>
    </sheetView>
  </sheetViews>
  <sheetFormatPr baseColWidth="10" defaultColWidth="9.109375" defaultRowHeight="14.4" x14ac:dyDescent="0.3"/>
  <cols>
    <col min="1" max="1" width="3.44140625" style="11" customWidth="1"/>
    <col min="2" max="2" width="3" style="11" customWidth="1"/>
    <col min="3" max="3" width="43" style="11" bestFit="1" customWidth="1"/>
    <col min="4" max="7" width="12" style="11" customWidth="1"/>
    <col min="8" max="8" width="4.6640625" style="11" customWidth="1"/>
    <col min="9" max="9" width="1.6640625" style="11" bestFit="1" customWidth="1"/>
    <col min="10" max="10" width="7.6640625" style="11" bestFit="1" customWidth="1"/>
    <col min="11" max="11" width="46" style="11" customWidth="1"/>
    <col min="12" max="12" width="3.6640625" style="11" customWidth="1"/>
    <col min="13" max="13" width="3.5546875" style="11" customWidth="1"/>
    <col min="14" max="16384" width="9.109375" style="11"/>
  </cols>
  <sheetData>
    <row r="1" spans="2:13" ht="15" thickBot="1" x14ac:dyDescent="0.35"/>
    <row r="2" spans="2:13" x14ac:dyDescent="0.3"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3" ht="25.8" x14ac:dyDescent="0.5">
      <c r="B3" s="15"/>
      <c r="C3" s="49" t="s">
        <v>6</v>
      </c>
      <c r="D3" s="49"/>
      <c r="E3" s="49"/>
      <c r="F3" s="49"/>
      <c r="G3" s="49"/>
      <c r="H3" s="49"/>
      <c r="I3" s="49"/>
      <c r="J3" s="49"/>
      <c r="K3" s="49"/>
      <c r="L3" s="16"/>
      <c r="M3" s="24"/>
    </row>
    <row r="4" spans="2:13" x14ac:dyDescent="0.3">
      <c r="B4" s="15"/>
      <c r="C4" s="48" t="s">
        <v>0</v>
      </c>
      <c r="D4" s="48"/>
      <c r="E4" s="48"/>
      <c r="F4" s="48"/>
      <c r="G4" s="48"/>
      <c r="H4" s="48"/>
      <c r="I4" s="48"/>
      <c r="J4" s="48"/>
      <c r="K4" s="48"/>
      <c r="L4" s="17"/>
      <c r="M4" s="25"/>
    </row>
    <row r="5" spans="2:13" x14ac:dyDescent="0.3">
      <c r="B5" s="15"/>
      <c r="C5" s="48" t="s">
        <v>1</v>
      </c>
      <c r="D5" s="48"/>
      <c r="E5" s="48"/>
      <c r="F5" s="48"/>
      <c r="G5" s="48"/>
      <c r="H5" s="48"/>
      <c r="I5" s="48"/>
      <c r="J5" s="48"/>
      <c r="K5" s="48"/>
      <c r="L5" s="17"/>
      <c r="M5" s="25"/>
    </row>
    <row r="6" spans="2:13" x14ac:dyDescent="0.3">
      <c r="B6" s="15"/>
      <c r="C6" s="48" t="s">
        <v>7</v>
      </c>
      <c r="D6" s="48"/>
      <c r="E6" s="48"/>
      <c r="F6" s="48"/>
      <c r="G6" s="48"/>
      <c r="H6" s="48"/>
      <c r="I6" s="48"/>
      <c r="J6" s="48"/>
      <c r="K6" s="48"/>
      <c r="L6" s="17"/>
      <c r="M6" s="25"/>
    </row>
    <row r="7" spans="2:13" x14ac:dyDescent="0.3">
      <c r="B7" s="15"/>
      <c r="C7" s="4"/>
      <c r="D7" s="4"/>
      <c r="E7" s="4"/>
      <c r="F7" s="4"/>
      <c r="G7" s="4"/>
      <c r="H7" s="4"/>
      <c r="I7" s="4"/>
      <c r="J7" s="4"/>
      <c r="K7" s="4"/>
      <c r="L7" s="18"/>
      <c r="M7" s="1"/>
    </row>
    <row r="8" spans="2:13" s="27" customFormat="1" ht="28.8" x14ac:dyDescent="0.3">
      <c r="B8" s="28"/>
      <c r="C8" s="29" t="s">
        <v>2</v>
      </c>
      <c r="D8" s="39" t="s">
        <v>19</v>
      </c>
      <c r="E8" s="30" t="s">
        <v>28</v>
      </c>
      <c r="F8" s="40" t="s">
        <v>20</v>
      </c>
      <c r="G8" s="30" t="s">
        <v>22</v>
      </c>
      <c r="H8" s="31"/>
      <c r="I8" s="50" t="s">
        <v>16</v>
      </c>
      <c r="J8" s="50"/>
      <c r="K8" s="50"/>
      <c r="L8" s="32"/>
      <c r="M8" s="33"/>
    </row>
    <row r="9" spans="2:13" s="3" customFormat="1" x14ac:dyDescent="0.3">
      <c r="B9" s="19"/>
      <c r="C9" s="5" t="s">
        <v>11</v>
      </c>
      <c r="D9" s="41">
        <v>57</v>
      </c>
      <c r="E9" s="5"/>
      <c r="F9" s="34">
        <f>D9</f>
        <v>57</v>
      </c>
      <c r="G9" s="26">
        <v>0</v>
      </c>
      <c r="H9" s="26"/>
      <c r="I9" s="46" t="s">
        <v>18</v>
      </c>
      <c r="J9" s="46"/>
      <c r="K9" s="46"/>
      <c r="L9" s="20"/>
      <c r="M9" s="2"/>
    </row>
    <row r="10" spans="2:13" s="3" customFormat="1" x14ac:dyDescent="0.3">
      <c r="B10" s="19"/>
      <c r="C10" s="5"/>
      <c r="D10" s="35"/>
      <c r="E10" s="26"/>
      <c r="F10" s="34"/>
      <c r="G10" s="26"/>
      <c r="H10" s="26"/>
      <c r="I10" s="6" t="s">
        <v>9</v>
      </c>
      <c r="J10" s="7">
        <f>D9/D11</f>
        <v>4.9565217391304346</v>
      </c>
      <c r="K10" s="5" t="s">
        <v>10</v>
      </c>
      <c r="L10" s="20"/>
      <c r="M10" s="2"/>
    </row>
    <row r="11" spans="2:13" s="3" customFormat="1" x14ac:dyDescent="0.3">
      <c r="B11" s="19"/>
      <c r="C11" s="5" t="s">
        <v>3</v>
      </c>
      <c r="D11" s="42">
        <v>11.5</v>
      </c>
      <c r="E11" s="26">
        <f>D11*0.754</f>
        <v>8.6709999999999994</v>
      </c>
      <c r="F11" s="34">
        <f>(F9-F14)*E11/(E11+E13)</f>
        <v>8.4586152051744268</v>
      </c>
      <c r="G11" s="26">
        <f>D11*0.4*4</f>
        <v>18.400000000000002</v>
      </c>
      <c r="H11" s="26"/>
      <c r="I11" s="47" t="s">
        <v>34</v>
      </c>
      <c r="J11" s="47"/>
      <c r="K11" s="47"/>
      <c r="L11" s="20"/>
      <c r="M11" s="2"/>
    </row>
    <row r="12" spans="2:13" s="3" customFormat="1" x14ac:dyDescent="0.3">
      <c r="B12" s="19"/>
      <c r="C12" s="5" t="s">
        <v>26</v>
      </c>
      <c r="D12" s="42">
        <v>80</v>
      </c>
      <c r="E12" s="26"/>
      <c r="F12" s="34"/>
      <c r="G12" s="26"/>
      <c r="H12" s="26"/>
      <c r="I12" s="46" t="s">
        <v>18</v>
      </c>
      <c r="J12" s="46"/>
      <c r="K12" s="46"/>
      <c r="L12" s="20"/>
      <c r="M12" s="2"/>
    </row>
    <row r="13" spans="2:13" s="3" customFormat="1" x14ac:dyDescent="0.3">
      <c r="B13" s="19"/>
      <c r="C13" s="8" t="s">
        <v>24</v>
      </c>
      <c r="D13" s="43">
        <v>1</v>
      </c>
      <c r="E13" s="26">
        <f>D9*D13/100*D12/60</f>
        <v>0.7599999999999999</v>
      </c>
      <c r="F13" s="34">
        <f>(F9-F14)*E13/(E11+E13)</f>
        <v>0.7413847948255754</v>
      </c>
      <c r="G13" s="26"/>
      <c r="H13" s="26"/>
      <c r="I13" s="47" t="s">
        <v>32</v>
      </c>
      <c r="J13" s="47"/>
      <c r="K13" s="47"/>
      <c r="L13" s="20"/>
      <c r="M13" s="2"/>
    </row>
    <row r="14" spans="2:13" s="3" customFormat="1" x14ac:dyDescent="0.3">
      <c r="B14" s="19"/>
      <c r="C14" s="8" t="s">
        <v>14</v>
      </c>
      <c r="D14" s="36"/>
      <c r="E14" s="26">
        <f>D9-E11-E13</f>
        <v>47.569000000000003</v>
      </c>
      <c r="F14" s="34">
        <f>F17-F16</f>
        <v>47.8</v>
      </c>
      <c r="G14" s="26">
        <f>F14-E14</f>
        <v>0.23099999999999454</v>
      </c>
      <c r="H14" s="26"/>
      <c r="I14" s="46" t="s">
        <v>29</v>
      </c>
      <c r="J14" s="46"/>
      <c r="K14" s="46"/>
      <c r="L14" s="20"/>
      <c r="M14" s="2"/>
    </row>
    <row r="15" spans="2:13" s="3" customFormat="1" x14ac:dyDescent="0.3">
      <c r="B15" s="19"/>
      <c r="C15" s="8"/>
      <c r="D15" s="36"/>
      <c r="E15" s="26"/>
      <c r="F15" s="34"/>
      <c r="G15" s="26"/>
      <c r="H15" s="26"/>
      <c r="I15" s="9"/>
      <c r="J15" s="9"/>
      <c r="K15" s="9"/>
      <c r="L15" s="20"/>
      <c r="M15" s="2"/>
    </row>
    <row r="16" spans="2:13" s="3" customFormat="1" ht="18" x14ac:dyDescent="0.35">
      <c r="B16" s="19"/>
      <c r="C16" s="38" t="s">
        <v>21</v>
      </c>
      <c r="D16" s="36"/>
      <c r="E16" s="37">
        <f>E17-E14</f>
        <v>7.920168930393551</v>
      </c>
      <c r="F16" s="41">
        <v>7.7</v>
      </c>
      <c r="G16" s="26">
        <f>F16-E16</f>
        <v>-0.22016893039355079</v>
      </c>
      <c r="H16" s="26"/>
      <c r="I16" s="46" t="s">
        <v>30</v>
      </c>
      <c r="J16" s="46"/>
      <c r="K16" s="46"/>
      <c r="L16" s="20"/>
      <c r="M16" s="2"/>
    </row>
    <row r="17" spans="2:13" s="3" customFormat="1" x14ac:dyDescent="0.3">
      <c r="B17" s="19"/>
      <c r="C17" s="8" t="s">
        <v>13</v>
      </c>
      <c r="D17" s="36"/>
      <c r="E17" s="26">
        <f>E21/(1-(D20/100)*(D19/60))</f>
        <v>55.489168930393554</v>
      </c>
      <c r="F17" s="41">
        <v>55.5</v>
      </c>
      <c r="G17" s="26">
        <f>F17-E17</f>
        <v>1.083106960644642E-2</v>
      </c>
      <c r="H17" s="26"/>
      <c r="I17" s="46" t="s">
        <v>30</v>
      </c>
      <c r="J17" s="46"/>
      <c r="K17" s="46"/>
      <c r="L17" s="20"/>
      <c r="M17" s="2"/>
    </row>
    <row r="18" spans="2:13" s="3" customFormat="1" x14ac:dyDescent="0.3">
      <c r="B18" s="19"/>
      <c r="C18" s="8"/>
      <c r="D18" s="36"/>
      <c r="E18" s="26"/>
      <c r="F18" s="34"/>
      <c r="G18" s="26"/>
      <c r="H18" s="26"/>
      <c r="I18" s="9"/>
      <c r="J18" s="9"/>
      <c r="K18" s="9"/>
      <c r="L18" s="20"/>
      <c r="M18" s="2"/>
    </row>
    <row r="19" spans="2:13" s="3" customFormat="1" x14ac:dyDescent="0.3">
      <c r="B19" s="19"/>
      <c r="C19" s="5" t="s">
        <v>27</v>
      </c>
      <c r="D19" s="42">
        <v>60</v>
      </c>
      <c r="E19" s="26"/>
      <c r="F19" s="34"/>
      <c r="G19" s="26"/>
      <c r="H19" s="26"/>
      <c r="I19" s="46" t="s">
        <v>18</v>
      </c>
      <c r="J19" s="46"/>
      <c r="K19" s="46"/>
      <c r="L19" s="20"/>
      <c r="M19" s="2"/>
    </row>
    <row r="20" spans="2:13" s="3" customFormat="1" x14ac:dyDescent="0.3">
      <c r="B20" s="19"/>
      <c r="C20" s="5" t="s">
        <v>25</v>
      </c>
      <c r="D20" s="44">
        <v>1.79</v>
      </c>
      <c r="E20" s="26">
        <f>E17*D20/100*D19/60</f>
        <v>0.99325612385404471</v>
      </c>
      <c r="F20" s="34">
        <f>F17-F21</f>
        <v>1</v>
      </c>
      <c r="G20" s="26">
        <f>F20-E20</f>
        <v>6.7438761459552854E-3</v>
      </c>
      <c r="H20" s="26"/>
      <c r="I20" s="47" t="s">
        <v>32</v>
      </c>
      <c r="J20" s="47"/>
      <c r="K20" s="47"/>
      <c r="L20" s="20"/>
      <c r="M20" s="2"/>
    </row>
    <row r="21" spans="2:13" s="3" customFormat="1" x14ac:dyDescent="0.3">
      <c r="B21" s="19"/>
      <c r="C21" s="5" t="s">
        <v>12</v>
      </c>
      <c r="D21" s="35"/>
      <c r="E21" s="26">
        <f>E24/(1-D23/100)</f>
        <v>54.495912806539508</v>
      </c>
      <c r="F21" s="41">
        <v>54.5</v>
      </c>
      <c r="G21" s="26">
        <f>F21-E21</f>
        <v>4.0871934604922444E-3</v>
      </c>
      <c r="H21" s="26"/>
      <c r="I21" s="46" t="s">
        <v>30</v>
      </c>
      <c r="J21" s="46"/>
      <c r="K21" s="46"/>
      <c r="L21" s="20"/>
      <c r="M21" s="2"/>
    </row>
    <row r="22" spans="2:13" s="3" customFormat="1" x14ac:dyDescent="0.3">
      <c r="B22" s="19"/>
      <c r="C22" s="5"/>
      <c r="D22" s="35"/>
      <c r="E22" s="26"/>
      <c r="F22" s="34"/>
      <c r="G22" s="26"/>
      <c r="H22" s="26"/>
      <c r="I22" s="10"/>
      <c r="J22" s="10"/>
      <c r="K22" s="10"/>
      <c r="L22" s="20"/>
      <c r="M22" s="2"/>
    </row>
    <row r="23" spans="2:13" s="3" customFormat="1" x14ac:dyDescent="0.3">
      <c r="B23" s="19"/>
      <c r="C23" s="5" t="s">
        <v>4</v>
      </c>
      <c r="D23" s="45">
        <v>4.58</v>
      </c>
      <c r="E23" s="26">
        <f>E21*D23/100</f>
        <v>2.4959128065395095</v>
      </c>
      <c r="F23" s="34">
        <f>F21-F24</f>
        <v>2</v>
      </c>
      <c r="G23" s="26">
        <f>F23-E23</f>
        <v>-0.49591280653950953</v>
      </c>
      <c r="H23" s="26"/>
      <c r="I23" s="47" t="s">
        <v>33</v>
      </c>
      <c r="J23" s="47"/>
      <c r="K23" s="47"/>
      <c r="L23" s="20"/>
      <c r="M23" s="2"/>
    </row>
    <row r="24" spans="2:13" s="3" customFormat="1" x14ac:dyDescent="0.3">
      <c r="B24" s="19"/>
      <c r="C24" s="5" t="s">
        <v>17</v>
      </c>
      <c r="D24" s="35"/>
      <c r="E24" s="26">
        <f>D27+E26</f>
        <v>52</v>
      </c>
      <c r="F24" s="41">
        <v>52.5</v>
      </c>
      <c r="G24" s="26">
        <f>F24-E24</f>
        <v>0.5</v>
      </c>
      <c r="H24" s="26"/>
      <c r="I24" s="46" t="s">
        <v>30</v>
      </c>
      <c r="J24" s="46"/>
      <c r="K24" s="46"/>
      <c r="L24" s="20"/>
      <c r="M24" s="2"/>
    </row>
    <row r="25" spans="2:13" s="3" customFormat="1" x14ac:dyDescent="0.3">
      <c r="B25" s="19"/>
      <c r="C25" s="5"/>
      <c r="D25" s="35"/>
      <c r="E25" s="26"/>
      <c r="F25" s="34"/>
      <c r="G25" s="26"/>
      <c r="H25" s="26"/>
      <c r="I25" s="10"/>
      <c r="J25" s="10"/>
      <c r="K25" s="10"/>
      <c r="L25" s="20"/>
      <c r="M25" s="2"/>
    </row>
    <row r="26" spans="2:13" s="3" customFormat="1" x14ac:dyDescent="0.3">
      <c r="B26" s="19"/>
      <c r="C26" s="5" t="s">
        <v>15</v>
      </c>
      <c r="D26" s="44">
        <v>6</v>
      </c>
      <c r="E26" s="26">
        <f>D26</f>
        <v>6</v>
      </c>
      <c r="F26" s="34">
        <f>F24-F27</f>
        <v>6.5</v>
      </c>
      <c r="G26" s="26">
        <f>F26-E26</f>
        <v>0.5</v>
      </c>
      <c r="H26" s="26"/>
      <c r="I26" s="47" t="s">
        <v>32</v>
      </c>
      <c r="J26" s="47"/>
      <c r="K26" s="47"/>
      <c r="L26" s="20"/>
      <c r="M26" s="2"/>
    </row>
    <row r="27" spans="2:13" s="3" customFormat="1" x14ac:dyDescent="0.3">
      <c r="B27" s="19"/>
      <c r="C27" s="5" t="s">
        <v>23</v>
      </c>
      <c r="D27" s="41">
        <v>46</v>
      </c>
      <c r="E27" s="5"/>
      <c r="F27" s="41">
        <v>46</v>
      </c>
      <c r="G27" s="26">
        <f>F27-D27</f>
        <v>0</v>
      </c>
      <c r="H27" s="26"/>
      <c r="I27" s="46" t="s">
        <v>31</v>
      </c>
      <c r="J27" s="46"/>
      <c r="K27" s="46"/>
      <c r="L27" s="20"/>
      <c r="M27" s="2"/>
    </row>
    <row r="28" spans="2:13" s="3" customFormat="1" x14ac:dyDescent="0.3">
      <c r="B28" s="19"/>
      <c r="C28" s="5"/>
      <c r="D28" s="35"/>
      <c r="E28" s="26"/>
      <c r="F28" s="34"/>
      <c r="G28" s="26"/>
      <c r="H28" s="26"/>
      <c r="I28" s="9"/>
      <c r="J28" s="9"/>
      <c r="K28" s="9"/>
      <c r="L28" s="20"/>
      <c r="M28" s="2"/>
    </row>
    <row r="29" spans="2:13" s="3" customFormat="1" x14ac:dyDescent="0.3">
      <c r="B29" s="19"/>
      <c r="C29" s="5" t="s">
        <v>5</v>
      </c>
      <c r="D29" s="44">
        <v>3</v>
      </c>
      <c r="E29" s="26">
        <f>D29</f>
        <v>3</v>
      </c>
      <c r="F29" s="34">
        <f>F27-F30</f>
        <v>3</v>
      </c>
      <c r="G29" s="26">
        <f>F29-E29</f>
        <v>0</v>
      </c>
      <c r="H29" s="26"/>
      <c r="I29" s="47" t="s">
        <v>32</v>
      </c>
      <c r="J29" s="47"/>
      <c r="K29" s="47"/>
      <c r="L29" s="20"/>
      <c r="M29" s="2"/>
    </row>
    <row r="30" spans="2:13" s="3" customFormat="1" x14ac:dyDescent="0.3">
      <c r="B30" s="19"/>
      <c r="C30" s="5" t="s">
        <v>8</v>
      </c>
      <c r="D30" s="35"/>
      <c r="E30" s="26">
        <f>D27-D29</f>
        <v>43</v>
      </c>
      <c r="F30" s="41">
        <v>43</v>
      </c>
      <c r="G30" s="26">
        <f>F30-E30</f>
        <v>0</v>
      </c>
      <c r="H30" s="26"/>
      <c r="I30" s="46" t="s">
        <v>29</v>
      </c>
      <c r="J30" s="46"/>
      <c r="K30" s="46"/>
      <c r="L30" s="20"/>
      <c r="M30" s="2"/>
    </row>
    <row r="31" spans="2:13" s="3" customFormat="1" ht="15" thickBot="1" x14ac:dyDescent="0.3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"/>
    </row>
    <row r="32" spans="2:13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 password="E9B0" sheet="1" objects="1" scenarios="1"/>
  <mergeCells count="21">
    <mergeCell ref="C4:K4"/>
    <mergeCell ref="C3:K3"/>
    <mergeCell ref="I13:K13"/>
    <mergeCell ref="I9:K9"/>
    <mergeCell ref="I12:K12"/>
    <mergeCell ref="C5:K5"/>
    <mergeCell ref="I11:K11"/>
    <mergeCell ref="I8:K8"/>
    <mergeCell ref="C6:K6"/>
    <mergeCell ref="I19:K19"/>
    <mergeCell ref="I17:K17"/>
    <mergeCell ref="I21:K21"/>
    <mergeCell ref="I16:K16"/>
    <mergeCell ref="I14:K14"/>
    <mergeCell ref="I30:K30"/>
    <mergeCell ref="I29:K29"/>
    <mergeCell ref="I26:K26"/>
    <mergeCell ref="I23:K23"/>
    <mergeCell ref="I20:K20"/>
    <mergeCell ref="I27:K27"/>
    <mergeCell ref="I24:K2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Skyllevannsberegning</vt:lpstr>
    </vt:vector>
  </TitlesOfParts>
  <Company>IFS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Meiningen</dc:creator>
  <cp:lastModifiedBy>Lars Erik Christensen</cp:lastModifiedBy>
  <dcterms:created xsi:type="dcterms:W3CDTF">2010-06-08T15:26:46Z</dcterms:created>
  <dcterms:modified xsi:type="dcterms:W3CDTF">2015-01-18T12:11:45Z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-1121294102</vt:i4>
  </property>
  <property fmtid="{D5CDD505-2E9C-101B-9397-08002B2CF9AE}" pid="3" name="_NewReviewCycle">
    <vt:lpwstr/>
  </property>
  <property fmtid="{D5CDD505-2E9C-101B-9397-08002B2CF9AE}" pid="4" name="_EmailSubject">
    <vt:lpwstr>Bør vi kanskje faktisk ta juleølen først?</vt:lpwstr>
  </property>
  <property fmtid="{D5CDD505-2E9C-101B-9397-08002B2CF9AE}" pid="5" name="_AuthorEmail">
    <vt:lpwstr>lars@lachris.no</vt:lpwstr>
  </property>
  <property fmtid="{D5CDD505-2E9C-101B-9397-08002B2CF9AE}" pid="6" name="_AuthorEmailDisplayName">
    <vt:lpwstr>Lars Erik Christensen</vt:lpwstr>
  </property>
  <property fmtid="{D5CDD505-2E9C-101B-9397-08002B2CF9AE}" pid="7" name="_ReviewingToolsShownOnce">
    <vt:lpwstr/>
  </property>
</Properties>
</file>