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hølbryggeriet\Beregning av skyllevann\"/>
    </mc:Choice>
  </mc:AlternateContent>
  <bookViews>
    <workbookView xWindow="0" yWindow="0" windowWidth="17256" windowHeight="9000"/>
  </bookViews>
  <sheets>
    <sheet name="Skyllevannsberegning" sheetId="1" r:id="rId1"/>
  </sheets>
  <definedNames>
    <definedName name="_xlnm.Print_Area" localSheetId="0">Skyllevannsberegning!$A$1:$K$28</definedName>
  </definedNames>
  <calcPr calcId="152511"/>
</workbook>
</file>

<file path=xl/calcChain.xml><?xml version="1.0" encoding="utf-8"?>
<calcChain xmlns="http://schemas.openxmlformats.org/spreadsheetml/2006/main">
  <c r="E7" i="1" l="1"/>
  <c r="E5" i="1" l="1"/>
  <c r="E9" i="1" s="1"/>
  <c r="F5" i="1" l="1"/>
  <c r="E11" i="1"/>
  <c r="G7" i="1"/>
  <c r="F11" i="1"/>
  <c r="G24" i="1"/>
  <c r="F25" i="1"/>
  <c r="F22" i="1"/>
  <c r="F19" i="1"/>
  <c r="F16" i="1"/>
  <c r="E25" i="1"/>
  <c r="E22" i="1"/>
  <c r="E21" i="1" s="1"/>
  <c r="G21" i="1" s="1"/>
  <c r="E27" i="1"/>
  <c r="G27" i="1" s="1"/>
  <c r="F9" i="1" l="1"/>
  <c r="F7" i="1"/>
  <c r="G25" i="1"/>
  <c r="G22" i="1"/>
  <c r="E18" i="1" l="1"/>
  <c r="G18" i="1" l="1"/>
  <c r="E14" i="1"/>
  <c r="E19" i="1"/>
  <c r="G19" i="1" s="1"/>
  <c r="G11" i="1" l="1"/>
  <c r="G14" i="1"/>
  <c r="E16" i="1"/>
  <c r="G16" i="1" s="1"/>
  <c r="E12" i="1"/>
  <c r="G12" i="1" s="1"/>
</calcChain>
</file>

<file path=xl/sharedStrings.xml><?xml version="1.0" encoding="utf-8"?>
<sst xmlns="http://schemas.openxmlformats.org/spreadsheetml/2006/main" count="50" uniqueCount="41">
  <si>
    <t>Parametre</t>
  </si>
  <si>
    <t>Mengde malt (kg)</t>
  </si>
  <si>
    <t>Tap under kjøling (%)</t>
  </si>
  <si>
    <t>Mengde ved start av koking (liter)</t>
  </si>
  <si>
    <t>Mengde ved start av skylling (liter)</t>
  </si>
  <si>
    <t>Kommentar</t>
  </si>
  <si>
    <t>Verdi som settes per oppskrift.</t>
  </si>
  <si>
    <t>Mengde skyllevann (liter)</t>
  </si>
  <si>
    <t>Avvik</t>
  </si>
  <si>
    <t>Tap under mesking (%/time)</t>
  </si>
  <si>
    <t>Tap under koking (%/time)</t>
  </si>
  <si>
    <t>Mesketid (minutter)</t>
  </si>
  <si>
    <t>Koketid (minutter)</t>
  </si>
  <si>
    <t>Utregnet verdi.</t>
  </si>
  <si>
    <t>Utregnet/målt verdi.</t>
  </si>
  <si>
    <t>Verdi som settes per oppskrift/målt verdi.</t>
  </si>
  <si>
    <t>Fast verdi som settes for utstyret ditt. Utregnet tap.</t>
  </si>
  <si>
    <t>Fast verdi. Utregnet tap.</t>
  </si>
  <si>
    <t>Angitt</t>
  </si>
  <si>
    <t>Utregnet</t>
  </si>
  <si>
    <t>Faktisk</t>
  </si>
  <si>
    <t>Antatt tap pr kg malt (liter)</t>
  </si>
  <si>
    <t>Mengde tappet til gjæringskar (liter)</t>
  </si>
  <si>
    <t>Mengde ved start av nedkjøling (liter)</t>
  </si>
  <si>
    <t>Mengde tappet på flaske (liter)</t>
  </si>
  <si>
    <t>Svinn i gjæringskar (liter)</t>
  </si>
  <si>
    <t>Mengde ved oppstart (liter/kg)</t>
  </si>
  <si>
    <t>Bør være mellom 3 og 4 l/kg.</t>
  </si>
  <si>
    <t>Mengde ved start tapp til gjæring (liter)</t>
  </si>
  <si>
    <t>START VOL</t>
  </si>
  <si>
    <t>SPARGE VOL</t>
  </si>
  <si>
    <t>BOIL VOL</t>
  </si>
  <si>
    <t>VOL</t>
  </si>
  <si>
    <t>BOTTLE VOL</t>
  </si>
  <si>
    <t>Normalt 1 l/kg, muligens lavere. Avh. av type malt.</t>
  </si>
  <si>
    <t>Batch #:</t>
  </si>
  <si>
    <t>Navn/type:</t>
  </si>
  <si>
    <t>Dato:</t>
  </si>
  <si>
    <t>Svinn i kokekar (liter)</t>
  </si>
  <si>
    <t>Volumberegninger ved ølbrygging (all-grain)</t>
  </si>
  <si>
    <t>Zanto's American 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</si>
</sst>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]000;General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1"/>
      <color indexed="8"/>
      <name val="Calibri"/>
      <family val="2"/>
    </font>
    <font>
      <b/>
      <i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4" fontId="0" fillId="2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" fontId="0" fillId="4" borderId="0" xfId="0" applyNumberFormat="1" applyFont="1" applyFill="1" applyBorder="1"/>
    <xf numFmtId="4" fontId="0" fillId="3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5" fillId="2" borderId="0" xfId="0" applyFont="1" applyFill="1" applyBorder="1"/>
    <xf numFmtId="4" fontId="0" fillId="4" borderId="0" xfId="0" applyNumberFormat="1" applyFont="1" applyFill="1" applyBorder="1" applyProtection="1"/>
    <xf numFmtId="4" fontId="0" fillId="5" borderId="0" xfId="0" applyNumberFormat="1" applyFont="1" applyFill="1" applyBorder="1"/>
    <xf numFmtId="4" fontId="4" fillId="5" borderId="0" xfId="0" applyNumberFormat="1" applyFont="1" applyFill="1" applyBorder="1"/>
    <xf numFmtId="4" fontId="6" fillId="5" borderId="0" xfId="0" applyNumberFormat="1" applyFont="1" applyFill="1" applyBorder="1"/>
    <xf numFmtId="4" fontId="3" fillId="2" borderId="0" xfId="0" applyNumberFormat="1" applyFont="1" applyFill="1" applyBorder="1"/>
    <xf numFmtId="4" fontId="3" fillId="6" borderId="0" xfId="0" applyNumberFormat="1" applyFont="1" applyFill="1" applyBorder="1"/>
    <xf numFmtId="4" fontId="3" fillId="7" borderId="0" xfId="0" applyNumberFormat="1" applyFont="1" applyFill="1" applyBorder="1"/>
    <xf numFmtId="4" fontId="5" fillId="7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left" wrapText="1"/>
    </xf>
    <xf numFmtId="4" fontId="4" fillId="5" borderId="1" xfId="0" applyNumberFormat="1" applyFon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" fillId="7" borderId="0" xfId="0" quotePrefix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3" borderId="0" xfId="0" applyFont="1" applyFill="1" applyBorder="1"/>
    <xf numFmtId="0" fontId="10" fillId="3" borderId="11" xfId="0" applyFont="1" applyFill="1" applyBorder="1" applyAlignment="1">
      <alignment horizontal="left"/>
    </xf>
    <xf numFmtId="0" fontId="12" fillId="2" borderId="2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4" fontId="0" fillId="0" borderId="1" xfId="0" applyNumberFormat="1" applyFont="1" applyFill="1" applyBorder="1" applyProtection="1">
      <protection locked="0"/>
    </xf>
    <xf numFmtId="164" fontId="11" fillId="3" borderId="14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14" fontId="11" fillId="3" borderId="15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F28" sqref="F28"/>
    </sheetView>
  </sheetViews>
  <sheetFormatPr baseColWidth="10" defaultColWidth="9.109375" defaultRowHeight="14.4" x14ac:dyDescent="0.3"/>
  <cols>
    <col min="1" max="1" width="3" style="5" customWidth="1"/>
    <col min="2" max="2" width="34.33203125" style="5" bestFit="1" customWidth="1"/>
    <col min="3" max="3" width="11.5546875" style="40" bestFit="1" customWidth="1"/>
    <col min="4" max="7" width="9.33203125" style="5" customWidth="1"/>
    <col min="8" max="8" width="2.44140625" style="5" customWidth="1"/>
    <col min="9" max="9" width="22" style="5" customWidth="1"/>
    <col min="10" max="10" width="20" style="5" customWidth="1"/>
    <col min="11" max="11" width="3.6640625" style="5" customWidth="1"/>
    <col min="12" max="16384" width="9.109375" style="5"/>
  </cols>
  <sheetData>
    <row r="1" spans="1:11" s="48" customFormat="1" ht="14.4" customHeight="1" x14ac:dyDescent="0.2">
      <c r="A1" s="51"/>
      <c r="B1" s="55" t="s">
        <v>39</v>
      </c>
      <c r="C1" s="50" t="s">
        <v>35</v>
      </c>
      <c r="D1" s="59" t="s">
        <v>36</v>
      </c>
      <c r="E1" s="61"/>
      <c r="F1" s="61"/>
      <c r="G1" s="61"/>
      <c r="H1" s="61"/>
      <c r="I1" s="62"/>
      <c r="J1" s="59" t="s">
        <v>37</v>
      </c>
      <c r="K1" s="60"/>
    </row>
    <row r="2" spans="1:11" s="49" customFormat="1" ht="26.4" thickBot="1" x14ac:dyDescent="0.55000000000000004">
      <c r="A2" s="52"/>
      <c r="B2" s="56"/>
      <c r="C2" s="54">
        <v>10</v>
      </c>
      <c r="D2" s="63" t="s">
        <v>40</v>
      </c>
      <c r="E2" s="64"/>
      <c r="F2" s="64"/>
      <c r="G2" s="64"/>
      <c r="H2" s="64"/>
      <c r="I2" s="65"/>
      <c r="J2" s="57">
        <v>42105</v>
      </c>
      <c r="K2" s="58"/>
    </row>
    <row r="3" spans="1:11" x14ac:dyDescent="0.3">
      <c r="A3" s="6"/>
      <c r="B3" s="2"/>
      <c r="C3" s="41"/>
      <c r="D3" s="2"/>
      <c r="E3" s="2"/>
      <c r="F3" s="2"/>
      <c r="G3" s="2"/>
      <c r="H3" s="2"/>
      <c r="I3" s="2"/>
      <c r="J3" s="2"/>
      <c r="K3" s="7"/>
    </row>
    <row r="4" spans="1:11" s="14" customFormat="1" ht="14.4" customHeight="1" x14ac:dyDescent="0.3">
      <c r="A4" s="15"/>
      <c r="B4" s="33" t="s">
        <v>0</v>
      </c>
      <c r="C4" s="42"/>
      <c r="D4" s="35" t="s">
        <v>18</v>
      </c>
      <c r="E4" s="36" t="s">
        <v>19</v>
      </c>
      <c r="F4" s="37" t="s">
        <v>20</v>
      </c>
      <c r="G4" s="36" t="s">
        <v>8</v>
      </c>
      <c r="H4" s="34"/>
      <c r="I4" s="38" t="s">
        <v>5</v>
      </c>
      <c r="J4" s="38"/>
      <c r="K4" s="16"/>
    </row>
    <row r="5" spans="1:11" s="1" customFormat="1" x14ac:dyDescent="0.3">
      <c r="A5" s="8"/>
      <c r="B5" s="31" t="s">
        <v>26</v>
      </c>
      <c r="C5" s="43" t="s">
        <v>29</v>
      </c>
      <c r="D5" s="39">
        <v>4</v>
      </c>
      <c r="E5" s="28">
        <f>D5*D6</f>
        <v>54.8</v>
      </c>
      <c r="F5" s="22">
        <f>E5</f>
        <v>54.8</v>
      </c>
      <c r="G5" s="13">
        <v>0</v>
      </c>
      <c r="H5" s="13"/>
      <c r="I5" s="20" t="s">
        <v>27</v>
      </c>
      <c r="J5" s="20"/>
      <c r="K5" s="9"/>
    </row>
    <row r="6" spans="1:11" s="1" customFormat="1" x14ac:dyDescent="0.3">
      <c r="A6" s="8"/>
      <c r="B6" s="3" t="s">
        <v>1</v>
      </c>
      <c r="C6" s="44"/>
      <c r="D6" s="18">
        <v>13.7</v>
      </c>
      <c r="E6" s="13"/>
      <c r="F6" s="17"/>
      <c r="G6" s="13"/>
      <c r="H6" s="13"/>
      <c r="I6" s="20" t="s">
        <v>6</v>
      </c>
      <c r="J6" s="20"/>
      <c r="K6" s="9"/>
    </row>
    <row r="7" spans="1:11" s="1" customFormat="1" x14ac:dyDescent="0.3">
      <c r="A7" s="8"/>
      <c r="B7" s="3" t="s">
        <v>21</v>
      </c>
      <c r="C7" s="30"/>
      <c r="D7" s="39">
        <v>0.75</v>
      </c>
      <c r="E7" s="13">
        <f>D6*D7</f>
        <v>10.274999999999999</v>
      </c>
      <c r="F7" s="17">
        <f>(F5-F11)*E7/(E7+E9)</f>
        <v>10.287891617273495</v>
      </c>
      <c r="G7" s="13">
        <f>D6*0.4*4</f>
        <v>21.92</v>
      </c>
      <c r="H7" s="13"/>
      <c r="I7" s="19" t="s">
        <v>34</v>
      </c>
      <c r="J7" s="19"/>
      <c r="K7" s="9"/>
    </row>
    <row r="8" spans="1:11" s="1" customFormat="1" x14ac:dyDescent="0.3">
      <c r="A8" s="8"/>
      <c r="B8" s="3" t="s">
        <v>11</v>
      </c>
      <c r="C8" s="30"/>
      <c r="D8" s="18">
        <v>80</v>
      </c>
      <c r="E8" s="13"/>
      <c r="F8" s="17"/>
      <c r="G8" s="13"/>
      <c r="H8" s="13"/>
      <c r="I8" s="19" t="s">
        <v>6</v>
      </c>
      <c r="J8" s="19"/>
      <c r="K8" s="9"/>
    </row>
    <row r="9" spans="1:11" s="1" customFormat="1" x14ac:dyDescent="0.3">
      <c r="A9" s="8"/>
      <c r="B9" s="4" t="s">
        <v>9</v>
      </c>
      <c r="C9" s="44"/>
      <c r="D9" s="23">
        <v>0.7</v>
      </c>
      <c r="E9" s="13">
        <f>E5*D9/100*D8/60</f>
        <v>0.51146666666666663</v>
      </c>
      <c r="F9" s="17">
        <f>(F5-F11)*E9/(E7+E9)</f>
        <v>0.51210838272650283</v>
      </c>
      <c r="G9" s="13"/>
      <c r="H9" s="13"/>
      <c r="I9" s="20" t="s">
        <v>16</v>
      </c>
      <c r="J9" s="20"/>
      <c r="K9" s="9"/>
    </row>
    <row r="10" spans="1:11" s="1" customFormat="1" x14ac:dyDescent="0.3">
      <c r="A10" s="8"/>
      <c r="B10" s="3"/>
      <c r="C10" s="30"/>
      <c r="D10" s="23"/>
      <c r="E10" s="13"/>
      <c r="F10" s="17"/>
      <c r="G10" s="13"/>
      <c r="H10" s="13"/>
      <c r="I10" s="19"/>
      <c r="J10" s="19"/>
      <c r="K10" s="9"/>
    </row>
    <row r="11" spans="1:11" s="1" customFormat="1" x14ac:dyDescent="0.3">
      <c r="A11" s="8"/>
      <c r="B11" s="4" t="s">
        <v>4</v>
      </c>
      <c r="C11" s="30"/>
      <c r="D11" s="24"/>
      <c r="E11" s="26">
        <f>E5-E7-E9</f>
        <v>44.013533333333335</v>
      </c>
      <c r="F11" s="17">
        <f>F14-F12</f>
        <v>44</v>
      </c>
      <c r="G11" s="13">
        <f>F11-E11</f>
        <v>-1.3533333333334951E-2</v>
      </c>
      <c r="H11" s="13"/>
      <c r="I11" s="19" t="s">
        <v>13</v>
      </c>
      <c r="J11" s="19"/>
      <c r="K11" s="9"/>
    </row>
    <row r="12" spans="1:11" s="1" customFormat="1" x14ac:dyDescent="0.3">
      <c r="A12" s="8"/>
      <c r="B12" s="21" t="s">
        <v>7</v>
      </c>
      <c r="C12" s="45" t="s">
        <v>30</v>
      </c>
      <c r="D12" s="25"/>
      <c r="E12" s="29">
        <f>E14-E11</f>
        <v>12.020176546530394</v>
      </c>
      <c r="F12" s="18">
        <v>12</v>
      </c>
      <c r="G12" s="13">
        <f>F12-E12</f>
        <v>-2.017654653039358E-2</v>
      </c>
      <c r="H12" s="13"/>
      <c r="I12" s="19" t="s">
        <v>14</v>
      </c>
      <c r="J12" s="19"/>
      <c r="K12" s="9"/>
    </row>
    <row r="13" spans="1:11" s="1" customFormat="1" x14ac:dyDescent="0.3">
      <c r="A13" s="8"/>
      <c r="B13" s="3"/>
      <c r="C13" s="30"/>
      <c r="D13" s="23"/>
      <c r="E13" s="13"/>
      <c r="F13" s="17"/>
      <c r="G13" s="13"/>
      <c r="H13" s="13"/>
      <c r="I13" s="19"/>
      <c r="J13" s="19"/>
      <c r="K13" s="9"/>
    </row>
    <row r="14" spans="1:11" s="1" customFormat="1" x14ac:dyDescent="0.3">
      <c r="A14" s="8"/>
      <c r="B14" s="31" t="s">
        <v>3</v>
      </c>
      <c r="C14" s="47" t="s">
        <v>31</v>
      </c>
      <c r="D14" s="24"/>
      <c r="E14" s="27">
        <f>E18/(1-((D16/100)*(D15/60)))</f>
        <v>56.033709879863729</v>
      </c>
      <c r="F14" s="18">
        <v>56</v>
      </c>
      <c r="G14" s="13">
        <f>F14-E14</f>
        <v>-3.3709879863728531E-2</v>
      </c>
      <c r="H14" s="13"/>
      <c r="I14" s="19" t="s">
        <v>14</v>
      </c>
      <c r="J14" s="19"/>
      <c r="K14" s="9"/>
    </row>
    <row r="15" spans="1:11" s="1" customFormat="1" x14ac:dyDescent="0.3">
      <c r="A15" s="8"/>
      <c r="B15" s="3" t="s">
        <v>12</v>
      </c>
      <c r="C15" s="30"/>
      <c r="D15" s="18">
        <v>90</v>
      </c>
      <c r="E15" s="13"/>
      <c r="F15" s="17"/>
      <c r="G15" s="13"/>
      <c r="H15" s="13"/>
      <c r="I15" s="19" t="s">
        <v>6</v>
      </c>
      <c r="J15" s="19"/>
      <c r="K15" s="9"/>
    </row>
    <row r="16" spans="1:11" s="1" customFormat="1" x14ac:dyDescent="0.3">
      <c r="A16" s="8"/>
      <c r="B16" s="3" t="s">
        <v>10</v>
      </c>
      <c r="C16" s="44"/>
      <c r="D16" s="23">
        <v>4.7</v>
      </c>
      <c r="E16" s="13">
        <f>E14*D16/100*D15/60</f>
        <v>3.9503765465303928</v>
      </c>
      <c r="F16" s="17">
        <f>F14-F18</f>
        <v>4</v>
      </c>
      <c r="G16" s="13">
        <f>F16-E16</f>
        <v>4.9623453469607171E-2</v>
      </c>
      <c r="H16" s="13"/>
      <c r="I16" s="20" t="s">
        <v>16</v>
      </c>
      <c r="J16" s="20"/>
      <c r="K16" s="9"/>
    </row>
    <row r="17" spans="1:11" s="1" customFormat="1" x14ac:dyDescent="0.3">
      <c r="A17" s="8"/>
      <c r="B17" s="3"/>
      <c r="C17" s="30"/>
      <c r="D17" s="23"/>
      <c r="E17" s="13"/>
      <c r="F17" s="17"/>
      <c r="G17" s="13"/>
      <c r="H17" s="13"/>
      <c r="I17" s="19"/>
      <c r="J17" s="19"/>
      <c r="K17" s="9"/>
    </row>
    <row r="18" spans="1:11" s="1" customFormat="1" x14ac:dyDescent="0.3">
      <c r="A18" s="8"/>
      <c r="B18" s="3" t="s">
        <v>23</v>
      </c>
      <c r="C18" s="30"/>
      <c r="D18" s="23"/>
      <c r="E18" s="26">
        <f>E21/(1-D19/100)</f>
        <v>52.083333333333336</v>
      </c>
      <c r="F18" s="18">
        <v>52</v>
      </c>
      <c r="G18" s="13">
        <f>F18-E18</f>
        <v>-8.3333333333335702E-2</v>
      </c>
      <c r="H18" s="13"/>
      <c r="I18" s="19" t="s">
        <v>14</v>
      </c>
      <c r="J18" s="19"/>
      <c r="K18" s="9"/>
    </row>
    <row r="19" spans="1:11" s="1" customFormat="1" x14ac:dyDescent="0.3">
      <c r="A19" s="8"/>
      <c r="B19" s="3" t="s">
        <v>2</v>
      </c>
      <c r="C19" s="44"/>
      <c r="D19" s="23">
        <v>4</v>
      </c>
      <c r="E19" s="13">
        <f>E18*D19/100</f>
        <v>2.0833333333333335</v>
      </c>
      <c r="F19" s="17">
        <f>F18-F21</f>
        <v>2</v>
      </c>
      <c r="G19" s="13">
        <f>F19-E19</f>
        <v>-8.3333333333333481E-2</v>
      </c>
      <c r="H19" s="13"/>
      <c r="I19" s="20" t="s">
        <v>17</v>
      </c>
      <c r="J19" s="20"/>
      <c r="K19" s="9"/>
    </row>
    <row r="20" spans="1:11" s="1" customFormat="1" x14ac:dyDescent="0.3">
      <c r="A20" s="8"/>
      <c r="B20" s="3"/>
      <c r="C20" s="30"/>
      <c r="D20" s="23"/>
      <c r="E20" s="13"/>
      <c r="F20" s="17"/>
      <c r="G20" s="13"/>
      <c r="H20" s="13"/>
      <c r="I20" s="19"/>
      <c r="J20" s="19"/>
      <c r="K20" s="9"/>
    </row>
    <row r="21" spans="1:11" s="1" customFormat="1" x14ac:dyDescent="0.3">
      <c r="A21" s="8"/>
      <c r="B21" s="32" t="s">
        <v>28</v>
      </c>
      <c r="C21" s="47" t="s">
        <v>32</v>
      </c>
      <c r="D21" s="23"/>
      <c r="E21" s="27">
        <f>D24+E22</f>
        <v>50</v>
      </c>
      <c r="F21" s="18">
        <v>50</v>
      </c>
      <c r="G21" s="13">
        <f>F21-E21</f>
        <v>0</v>
      </c>
      <c r="H21" s="13"/>
      <c r="I21" s="19" t="s">
        <v>14</v>
      </c>
      <c r="J21" s="19"/>
      <c r="K21" s="9"/>
    </row>
    <row r="22" spans="1:11" s="1" customFormat="1" x14ac:dyDescent="0.3">
      <c r="A22" s="8"/>
      <c r="B22" s="3" t="s">
        <v>38</v>
      </c>
      <c r="C22" s="44"/>
      <c r="D22" s="23">
        <v>9</v>
      </c>
      <c r="E22" s="13">
        <f>D22</f>
        <v>9</v>
      </c>
      <c r="F22" s="17">
        <f>F21-F24</f>
        <v>9</v>
      </c>
      <c r="G22" s="13">
        <f>F22-E22</f>
        <v>0</v>
      </c>
      <c r="H22" s="13"/>
      <c r="I22" s="20" t="s">
        <v>16</v>
      </c>
      <c r="J22" s="20"/>
      <c r="K22" s="9"/>
    </row>
    <row r="23" spans="1:11" s="1" customFormat="1" x14ac:dyDescent="0.3">
      <c r="A23" s="8"/>
      <c r="B23" s="3"/>
      <c r="C23" s="30"/>
      <c r="D23" s="23"/>
      <c r="E23" s="13"/>
      <c r="F23" s="17"/>
      <c r="G23" s="13"/>
      <c r="H23" s="13"/>
      <c r="I23" s="19"/>
      <c r="J23" s="19"/>
      <c r="K23" s="9"/>
    </row>
    <row r="24" spans="1:11" s="1" customFormat="1" x14ac:dyDescent="0.3">
      <c r="A24" s="8"/>
      <c r="B24" s="3" t="s">
        <v>22</v>
      </c>
      <c r="C24" s="30"/>
      <c r="D24" s="53">
        <v>41</v>
      </c>
      <c r="E24" s="13"/>
      <c r="F24" s="18">
        <v>41</v>
      </c>
      <c r="G24" s="13">
        <f>F24-D24</f>
        <v>0</v>
      </c>
      <c r="H24" s="13"/>
      <c r="I24" s="19" t="s">
        <v>15</v>
      </c>
      <c r="J24" s="19"/>
      <c r="K24" s="9"/>
    </row>
    <row r="25" spans="1:11" s="1" customFormat="1" x14ac:dyDescent="0.3">
      <c r="A25" s="8"/>
      <c r="B25" s="3" t="s">
        <v>25</v>
      </c>
      <c r="C25" s="44"/>
      <c r="D25" s="23">
        <v>3</v>
      </c>
      <c r="E25" s="13">
        <f>D25</f>
        <v>3</v>
      </c>
      <c r="F25" s="17">
        <f>F24-F27</f>
        <v>3.5</v>
      </c>
      <c r="G25" s="13">
        <f>F25-E25</f>
        <v>0.5</v>
      </c>
      <c r="H25" s="13"/>
      <c r="I25" s="20" t="s">
        <v>16</v>
      </c>
      <c r="J25" s="20"/>
      <c r="K25" s="9"/>
    </row>
    <row r="26" spans="1:11" s="1" customFormat="1" x14ac:dyDescent="0.3">
      <c r="A26" s="8"/>
      <c r="B26" s="3"/>
      <c r="C26" s="30"/>
      <c r="D26" s="23"/>
      <c r="E26" s="13"/>
      <c r="F26" s="17"/>
      <c r="G26" s="13"/>
      <c r="H26" s="13"/>
      <c r="I26" s="19"/>
      <c r="J26" s="19"/>
      <c r="K26" s="9"/>
    </row>
    <row r="27" spans="1:11" s="1" customFormat="1" x14ac:dyDescent="0.3">
      <c r="A27" s="8"/>
      <c r="B27" s="3" t="s">
        <v>24</v>
      </c>
      <c r="C27" s="45" t="s">
        <v>33</v>
      </c>
      <c r="D27" s="23"/>
      <c r="E27" s="28">
        <f>D24-D25</f>
        <v>38</v>
      </c>
      <c r="F27" s="18">
        <v>37.5</v>
      </c>
      <c r="G27" s="13">
        <f>F27-E27</f>
        <v>-0.5</v>
      </c>
      <c r="H27" s="13"/>
      <c r="I27" s="19" t="s">
        <v>13</v>
      </c>
      <c r="J27" s="19"/>
      <c r="K27" s="9"/>
    </row>
    <row r="28" spans="1:11" s="1" customFormat="1" ht="15" thickBot="1" x14ac:dyDescent="0.35">
      <c r="A28" s="10"/>
      <c r="B28" s="11"/>
      <c r="C28" s="46"/>
      <c r="D28" s="11"/>
      <c r="E28" s="11"/>
      <c r="F28" s="11"/>
      <c r="G28" s="11"/>
      <c r="H28" s="11"/>
      <c r="I28" s="11"/>
      <c r="J28" s="11"/>
      <c r="K28" s="12"/>
    </row>
  </sheetData>
  <mergeCells count="5">
    <mergeCell ref="B1:B2"/>
    <mergeCell ref="J2:K2"/>
    <mergeCell ref="J1:K1"/>
    <mergeCell ref="D1:I1"/>
    <mergeCell ref="D2:I2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Skyllevannsberegning</vt:lpstr>
      <vt:lpstr>Skyllevannsberegning!Utskriftsområde</vt:lpstr>
    </vt:vector>
  </TitlesOfParts>
  <Company>IFS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Meiningen</dc:creator>
  <cp:lastModifiedBy>Lars Erik Christensen</cp:lastModifiedBy>
  <cp:lastPrinted>2015-04-11T08:56:27Z</cp:lastPrinted>
  <dcterms:created xsi:type="dcterms:W3CDTF">2010-06-08T15:26:46Z</dcterms:created>
  <dcterms:modified xsi:type="dcterms:W3CDTF">2015-04-28T21:45:49Z</dcterms:modified>
</cp:coreProperties>
</file>